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OIT 68\OIT\O12\68\"/>
    </mc:Choice>
  </mc:AlternateContent>
  <xr:revisionPtr revIDLastSave="0" documentId="13_ncr:1_{0B95D983-E371-41FD-B98D-2C36A1085385}" xr6:coauthVersionLast="47" xr6:coauthVersionMax="47" xr10:uidLastSave="{00000000-0000-0000-0000-000000000000}"/>
  <bookViews>
    <workbookView xWindow="29760" yWindow="960" windowWidth="17235" windowHeight="9030" xr2:uid="{00000000-000D-0000-FFFF-FFFF00000000}"/>
  </bookViews>
  <sheets>
    <sheet name="ปะหน้ารายงาน" sheetId="2" r:id="rId1"/>
    <sheet name="ธ.ค.67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E34" i="1"/>
  <c r="F34" i="1" s="1"/>
  <c r="E31" i="1"/>
  <c r="F31" i="1" s="1"/>
  <c r="E26" i="1"/>
  <c r="F26" i="1" s="1"/>
  <c r="E23" i="1"/>
  <c r="F20" i="1"/>
  <c r="E21" i="1"/>
  <c r="E19" i="1"/>
  <c r="F19" i="1" s="1"/>
  <c r="E18" i="1"/>
  <c r="E14" i="1"/>
  <c r="E13" i="1"/>
  <c r="E12" i="1"/>
  <c r="E11" i="1"/>
  <c r="E10" i="1"/>
  <c r="F18" i="1"/>
  <c r="F21" i="1"/>
  <c r="F15" i="1"/>
  <c r="D37" i="1"/>
  <c r="E37" i="1" l="1"/>
  <c r="F23" i="1"/>
  <c r="E9" i="1" l="1"/>
  <c r="F9" i="1" l="1"/>
  <c r="F37" i="1"/>
</calcChain>
</file>

<file path=xl/sharedStrings.xml><?xml version="1.0" encoding="utf-8"?>
<sst xmlns="http://schemas.openxmlformats.org/spreadsheetml/2006/main" count="110" uniqueCount="78">
  <si>
    <t>รายงานผลการใช้จ่ายงบประมาณ สถานีตํารวจภูธรขุนหาญ จังหวัดศรีสะเกษ</t>
  </si>
  <si>
    <t>ที่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</si>
  <si>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</si>
  <si>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</si>
  <si>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</si>
  <si>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</si>
  <si>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</si>
  <si>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 / อุปสรรค</t>
  </si>
  <si>
    <t>แนวทางการแก้ไข</t>
  </si>
  <si>
    <t xml:space="preserve">โครงการ การบังคับใช้กฎหมาย อํานวยความยุติธรรมและบริการประชาชน  </t>
  </si>
  <si>
    <t xml:space="preserve"> กิจกรรม การบังคับใช้กฎหมาย และบริการประชาชน</t>
  </si>
  <si>
    <t xml:space="preserve"> - ค่าสาธาณูปโภค</t>
  </si>
  <si>
    <t>1. ไฟฟ้า</t>
  </si>
  <si>
    <t>2. ประปา</t>
  </si>
  <si>
    <t>3. โทรศัพท์</t>
  </si>
  <si>
    <t>4. ไปรษณีย์</t>
  </si>
  <si>
    <t>5. อินเตอร์เน็ต</t>
  </si>
  <si>
    <t xml:space="preserve"> - ค่าตอบแทน 5 ค่า</t>
  </si>
  <si>
    <t>1. ค่าตอบแทนคุ้มครองพยาน</t>
  </si>
  <si>
    <t>2. ค่าตอบแทนนักจิตวิทยา</t>
  </si>
  <si>
    <t>3. ค่าตอบแทนชันสูตรพลิกศพ</t>
  </si>
  <si>
    <t>4. ค่าส่งหมายเรียกพยาน</t>
  </si>
  <si>
    <t>5. ค่าตอบแทนสอบสวนคดีอาญา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</si>
  <si>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</si>
  <si>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</si>
  <si>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ค่าใช้สอย</t>
  </si>
  <si>
    <t>1. ค่าใช้จ่ายในการเดินทางไปราชการ</t>
  </si>
  <si>
    <t>2. ค่าซ่อมยานพาหนะ</t>
  </si>
  <si>
    <t>3. ค่าจ้างเหมาบริการ</t>
  </si>
  <si>
    <t xml:space="preserve"> - ค่าวัสดุ</t>
  </si>
  <si>
    <t>1. ค่าวัสดุสำนักงาน</t>
  </si>
  <si>
    <t>2. ค่าน้ำมันเชื้อเพลิงและหล่อลื่น</t>
  </si>
  <si>
    <t>3. ค่าวัสดุจราจร(ค่าวัสดุอื่น)</t>
  </si>
  <si>
    <t>4. ค่าวัสดุอาหารผู้ต้องหา</t>
  </si>
  <si>
    <t>โครงการปฏิรูประบบงานสอบสวน</t>
  </si>
  <si>
    <t>รวม</t>
  </si>
  <si>
    <t>สว.อก.สภ.ขุนหาญ จว.ศรีสะเกษ</t>
  </si>
  <si>
    <t xml:space="preserve"> - ทราบ</t>
  </si>
  <si>
    <t>พ.ต.อ.</t>
  </si>
  <si>
    <t>( พิทักษ์ สหัสนา )</t>
  </si>
  <si>
    <t xml:space="preserve">           ( พฤทธิ์ บุญปก )</t>
  </si>
  <si>
    <t xml:space="preserve">    ผกก.สภ.ขุนหาญ จว.ศรีสะเกษ</t>
  </si>
  <si>
    <t xml:space="preserve">        ผู้ตรวจรายงาน</t>
  </si>
  <si>
    <t>ไม่มี</t>
  </si>
  <si>
    <t>เป็นไปตามเป้าหมาย</t>
  </si>
  <si>
    <t xml:space="preserve"> - งบแก้ไขปัญหา</t>
  </si>
  <si>
    <t>โครงการชุมชนมวลชนสัมพันธ์ (ชมส.)</t>
  </si>
  <si>
    <t>โครงการอาสาตำรวจบ้าน</t>
  </si>
  <si>
    <t xml:space="preserve"> - ค่าตอบแทนเบี้ยประชุม กต.ตร.</t>
  </si>
  <si>
    <t>ประจําปีงบประมาณ พ.ศ. ๒๕๖8 ไตรมาสที่ 1 - 2 ประจำเดือน ธันวาคม 2567</t>
  </si>
  <si>
    <t>ข้อมูล ณ วันที่ 31 ธันวาคม ๒๕๖๗</t>
  </si>
  <si>
    <t>เกินเป้าหมาย</t>
  </si>
  <si>
    <t xml:space="preserve"> พ.ต.ท.                            ผู้รายงาน</t>
  </si>
  <si>
    <t>บันทึกข้อความ</t>
  </si>
  <si>
    <t>ส่วนราชการ</t>
  </si>
  <si>
    <t>สภ.ขุนหาญ  ภ.จว.ศรีสะเกษ</t>
  </si>
  <si>
    <t>โทร.  0 4567 9015</t>
  </si>
  <si>
    <t>0018(ศก.)81/ -</t>
  </si>
  <si>
    <t>เรื่อง</t>
  </si>
  <si>
    <t>เรียน</t>
  </si>
  <si>
    <t xml:space="preserve">ผกก.สภ.ขุนหาญ     </t>
  </si>
  <si>
    <t>อ้างตามแผนการใช้จ่ายงบประมาณของ สภ.ขุนหาญ ประจำปี พ.ศ. 2568 งานอำนวยการขอ</t>
  </si>
  <si>
    <t>หนังสือนี้ รายละเอียดปรากฏตามเอกสารที่แนบมาด้วย</t>
  </si>
  <si>
    <t>จึงเรียนมาเพื่อโปรดทราบ</t>
  </si>
  <si>
    <t>พ.ต.ท.</t>
  </si>
  <si>
    <t>สว.อก.สภ.ขุนหาญ</t>
  </si>
  <si>
    <t>-</t>
  </si>
  <si>
    <t>ทราบ</t>
  </si>
  <si>
    <t>แจ้งทุกแผนกงานทราบ</t>
  </si>
  <si>
    <t>เผยแพร่ข้อมูลทางเว็บไซต์ สภ.ขุนหาญ</t>
  </si>
  <si>
    <t xml:space="preserve">พ.ต.อ. </t>
  </si>
  <si>
    <t>( พฤทธิ์ บุญปก )</t>
  </si>
  <si>
    <t>ผกก.สภ.ขุนหาญ</t>
  </si>
  <si>
    <t>รายงานผลการใช้จ่ายงบประมาณของ สภ.ขุนหาญ ประจำเดือน ธ.ค. 2567 ( 1 - 31 ธ.ค. 67 )</t>
  </si>
  <si>
    <t>รายงานผลการใช้จ่ายงบประมาณของ สภ.ขุนหาญ ประจำเดือน ธ.ค. 2567 ( 1 - 31 ธ.ค. 67 )  และสรุปผล</t>
  </si>
  <si>
    <t>การใช้จ่ายงบประมาณของ สภ.ขุนหาญ ประจำเดือน ธ.ค. 2567 ( 1 - 31 ธ.ค. 67 ) เรียนมายังท่านพร้อม</t>
  </si>
  <si>
    <t>2 ม.ค. 68</t>
  </si>
  <si>
    <t>วันที่  2  มกราคม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</si>
</sst>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sz val="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49" fontId="2" fillId="0" borderId="10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2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right"/>
    </xf>
    <xf numFmtId="0" fontId="1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 vertical="top"/>
    </xf>
    <xf numFmtId="164" fontId="1" fillId="0" borderId="7" xfId="1" applyFont="1" applyBorder="1"/>
    <xf numFmtId="2" fontId="1" fillId="0" borderId="2" xfId="0" applyNumberFormat="1" applyFont="1" applyBorder="1"/>
    <xf numFmtId="164" fontId="1" fillId="0" borderId="8" xfId="1" applyFont="1" applyBorder="1"/>
    <xf numFmtId="164" fontId="1" fillId="0" borderId="2" xfId="1" applyFont="1" applyBorder="1"/>
    <xf numFmtId="164" fontId="1" fillId="0" borderId="4" xfId="0" applyNumberFormat="1" applyFont="1" applyBorder="1"/>
    <xf numFmtId="164" fontId="1" fillId="0" borderId="4" xfId="1" applyFont="1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/>
    <xf numFmtId="0" fontId="1" fillId="0" borderId="3" xfId="0" applyFont="1" applyBorder="1" applyAlignment="1">
      <alignment horizontal="center"/>
    </xf>
    <xf numFmtId="0" fontId="2" fillId="0" borderId="14" xfId="0" applyFont="1" applyBorder="1"/>
    <xf numFmtId="164" fontId="1" fillId="0" borderId="6" xfId="1" applyFont="1" applyBorder="1"/>
    <xf numFmtId="2" fontId="1" fillId="0" borderId="8" xfId="1" applyNumberFormat="1" applyFont="1" applyBorder="1"/>
    <xf numFmtId="2" fontId="1" fillId="0" borderId="7" xfId="1" applyNumberFormat="1" applyFont="1" applyBorder="1"/>
    <xf numFmtId="2" fontId="1" fillId="0" borderId="2" xfId="1" applyNumberFormat="1" applyFont="1" applyBorder="1"/>
    <xf numFmtId="2" fontId="1" fillId="0" borderId="8" xfId="0" applyNumberFormat="1" applyFont="1" applyBorder="1"/>
    <xf numFmtId="2" fontId="1" fillId="0" borderId="7" xfId="0" applyNumberFormat="1" applyFont="1" applyBorder="1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164" fontId="1" fillId="0" borderId="1" xfId="1" applyFont="1" applyBorder="1"/>
    <xf numFmtId="164" fontId="1" fillId="0" borderId="18" xfId="1" applyFont="1" applyBorder="1"/>
    <xf numFmtId="164" fontId="1" fillId="0" borderId="5" xfId="1" applyFont="1" applyBorder="1"/>
    <xf numFmtId="2" fontId="1" fillId="0" borderId="6" xfId="1" applyNumberFormat="1" applyFont="1" applyBorder="1"/>
    <xf numFmtId="2" fontId="1" fillId="0" borderId="5" xfId="1" applyNumberFormat="1" applyFont="1" applyBorder="1"/>
    <xf numFmtId="0" fontId="1" fillId="0" borderId="5" xfId="0" applyFont="1" applyBorder="1" applyAlignment="1">
      <alignment horizontal="center"/>
    </xf>
    <xf numFmtId="164" fontId="1" fillId="0" borderId="3" xfId="1" applyFont="1" applyBorder="1"/>
    <xf numFmtId="2" fontId="1" fillId="0" borderId="3" xfId="1" applyNumberFormat="1" applyFont="1" applyBorder="1"/>
    <xf numFmtId="0" fontId="2" fillId="0" borderId="11" xfId="0" applyFont="1" applyBorder="1"/>
    <xf numFmtId="0" fontId="1" fillId="0" borderId="6" xfId="0" applyFont="1" applyBorder="1" applyAlignment="1">
      <alignment horizontal="center"/>
    </xf>
    <xf numFmtId="2" fontId="1" fillId="0" borderId="3" xfId="0" applyNumberFormat="1" applyFont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2" fontId="2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/>
    <xf numFmtId="0" fontId="1" fillId="0" borderId="20" xfId="0" applyFont="1" applyBorder="1"/>
    <xf numFmtId="0" fontId="6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186690</xdr:colOff>
      <xdr:row>2</xdr:row>
      <xdr:rowOff>210185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70B65DA-E59C-4FEA-931F-878C3FD22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2940" cy="739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314325</xdr:colOff>
      <xdr:row>25</xdr:row>
      <xdr:rowOff>47625</xdr:rowOff>
    </xdr:from>
    <xdr:to>
      <xdr:col>7</xdr:col>
      <xdr:colOff>558165</xdr:colOff>
      <xdr:row>27</xdr:row>
      <xdr:rowOff>103505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704B584-46E4-4796-815F-724790761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9530" y="6412230"/>
          <a:ext cx="853440" cy="589280"/>
        </a:xfrm>
        <a:prstGeom prst="rect">
          <a:avLst/>
        </a:prstGeom>
      </xdr:spPr>
    </xdr:pic>
    <xdr:clientData/>
  </xdr:twoCellAnchor>
  <xdr:twoCellAnchor editAs="oneCell">
    <xdr:from>
      <xdr:col>6</xdr:col>
      <xdr:colOff>373380</xdr:colOff>
      <xdr:row>15</xdr:row>
      <xdr:rowOff>30480</xdr:rowOff>
    </xdr:from>
    <xdr:to>
      <xdr:col>7</xdr:col>
      <xdr:colOff>321310</xdr:colOff>
      <xdr:row>17</xdr:row>
      <xdr:rowOff>59690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71AC9D6-D902-4282-8F31-29988FFFC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775" y="3724275"/>
          <a:ext cx="563245" cy="5607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1872343</xdr:colOff>
      <xdr:row>38</xdr:row>
      <xdr:rowOff>61131</xdr:rowOff>
    </xdr:from>
    <xdr:to>
      <xdr:col>1</xdr:col>
      <xdr:colOff>2551340</xdr:colOff>
      <xdr:row>40</xdr:row>
      <xdr:rowOff>232405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5B09559-3739-D26F-95D8-CEC21850D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418" y="9948081"/>
          <a:ext cx="678997" cy="685624"/>
        </a:xfrm>
        <a:prstGeom prst="rect">
          <a:avLst/>
        </a:prstGeom>
      </xdr:spPr>
    </xdr:pic>
    <xdr:clientData/>
  </xdr:twoCellAnchor>
  <xdr:twoCellAnchor editAs="oneCell">
    <xdr:from>
      <xdr:col>4</xdr:col>
      <xdr:colOff>680360</xdr:colOff>
      <xdr:row>39</xdr:row>
      <xdr:rowOff>16994</xdr:rowOff>
    </xdr:from>
    <xdr:to>
      <xdr:col>5</xdr:col>
      <xdr:colOff>180976</xdr:colOff>
      <xdr:row>41</xdr:row>
      <xdr:rowOff>80282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C21D002-FD90-1E3F-BE5E-B6BF1D147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31" y="10222351"/>
          <a:ext cx="830034" cy="580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301F-D8B7-4143-B4E4-D6C8E26245AE}">
  <dimension ref="A2:J30"/>
  <sheetViews>
    <sheetView tabSelected="1" topLeftCell="A4" workbookViewId="0">
      <selection activeCell="G30" sqref="G30:H30"/>
    </sheetView>
  </sheetViews>
  <sheetFormatPr defaultRowHeight="21" x14ac:dyDescent="0.4"/>
  <cols>
    <col min="1" max="1" width="6.88671875" style="1" customWidth="1"/>
    <col min="2" max="2" width="5.44140625" style="1" customWidth="1"/>
    <col min="3" max="4" width="8.88671875" style="1"/>
    <col min="5" max="5" width="12.6640625" style="1" customWidth="1"/>
    <col min="6" max="16384" width="8.88671875" style="1"/>
  </cols>
  <sheetData>
    <row r="2" spans="1:10" x14ac:dyDescent="0.4">
      <c r="A2" s="71" t="s">
        <v>53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s="66" customFormat="1" ht="18" x14ac:dyDescent="0.35"/>
    <row r="4" spans="1:10" x14ac:dyDescent="0.4">
      <c r="A4" s="67" t="s">
        <v>54</v>
      </c>
      <c r="C4" s="1" t="s">
        <v>55</v>
      </c>
      <c r="F4" s="68" t="s">
        <v>56</v>
      </c>
    </row>
    <row r="5" spans="1:10" x14ac:dyDescent="0.4">
      <c r="A5" s="67" t="s">
        <v>1</v>
      </c>
      <c r="B5" s="68" t="s">
        <v>57</v>
      </c>
      <c r="F5" s="68" t="s">
        <v>77</v>
      </c>
    </row>
    <row r="6" spans="1:10" x14ac:dyDescent="0.4">
      <c r="A6" s="67" t="s">
        <v>58</v>
      </c>
      <c r="B6" s="1" t="s">
        <v>73</v>
      </c>
    </row>
    <row r="7" spans="1:10" s="69" customFormat="1" ht="10.199999999999999" x14ac:dyDescent="0.2"/>
    <row r="8" spans="1:10" x14ac:dyDescent="0.4">
      <c r="A8" s="5" t="s">
        <v>59</v>
      </c>
      <c r="B8" s="1" t="s">
        <v>60</v>
      </c>
    </row>
    <row r="9" spans="1:10" s="69" customFormat="1" ht="10.199999999999999" x14ac:dyDescent="0.2"/>
    <row r="10" spans="1:10" x14ac:dyDescent="0.4">
      <c r="C10" s="1" t="s">
        <v>61</v>
      </c>
    </row>
    <row r="11" spans="1:10" x14ac:dyDescent="0.4">
      <c r="A11" s="1" t="s">
        <v>74</v>
      </c>
    </row>
    <row r="12" spans="1:10" x14ac:dyDescent="0.4">
      <c r="A12" s="1" t="s">
        <v>75</v>
      </c>
    </row>
    <row r="13" spans="1:10" x14ac:dyDescent="0.4">
      <c r="A13" s="1" t="s">
        <v>62</v>
      </c>
    </row>
    <row r="15" spans="1:10" x14ac:dyDescent="0.4">
      <c r="C15" s="1" t="s">
        <v>63</v>
      </c>
    </row>
    <row r="17" spans="5:8" x14ac:dyDescent="0.4">
      <c r="F17" s="1" t="s">
        <v>64</v>
      </c>
    </row>
    <row r="18" spans="5:8" x14ac:dyDescent="0.4">
      <c r="G18" s="72" t="s">
        <v>39</v>
      </c>
      <c r="H18" s="72"/>
    </row>
    <row r="19" spans="5:8" x14ac:dyDescent="0.4">
      <c r="G19" s="72" t="s">
        <v>65</v>
      </c>
      <c r="H19" s="72"/>
    </row>
    <row r="21" spans="5:8" x14ac:dyDescent="0.4">
      <c r="E21" s="70"/>
      <c r="F21" s="68"/>
      <c r="G21" s="68"/>
      <c r="H21" s="68"/>
    </row>
    <row r="22" spans="5:8" x14ac:dyDescent="0.4">
      <c r="E22" s="70" t="s">
        <v>66</v>
      </c>
      <c r="F22" s="68" t="s">
        <v>67</v>
      </c>
      <c r="G22" s="68"/>
      <c r="H22" s="68"/>
    </row>
    <row r="23" spans="5:8" x14ac:dyDescent="0.4">
      <c r="E23" s="70" t="s">
        <v>66</v>
      </c>
      <c r="F23" s="68" t="s">
        <v>68</v>
      </c>
      <c r="G23" s="68"/>
      <c r="H23" s="68"/>
    </row>
    <row r="24" spans="5:8" x14ac:dyDescent="0.4">
      <c r="E24" s="70" t="s">
        <v>66</v>
      </c>
      <c r="F24" s="68" t="s">
        <v>69</v>
      </c>
    </row>
    <row r="27" spans="5:8" x14ac:dyDescent="0.4">
      <c r="F27" s="68" t="s">
        <v>70</v>
      </c>
    </row>
    <row r="28" spans="5:8" x14ac:dyDescent="0.4">
      <c r="G28" s="72" t="s">
        <v>71</v>
      </c>
      <c r="H28" s="72"/>
    </row>
    <row r="29" spans="5:8" x14ac:dyDescent="0.4">
      <c r="G29" s="72" t="s">
        <v>72</v>
      </c>
      <c r="H29" s="72"/>
    </row>
    <row r="30" spans="5:8" x14ac:dyDescent="0.4">
      <c r="G30" s="72" t="s">
        <v>76</v>
      </c>
      <c r="H30" s="72"/>
    </row>
  </sheetData>
  <mergeCells count="6">
    <mergeCell ref="G30:H30"/>
    <mergeCell ref="A2:J2"/>
    <mergeCell ref="G18:H18"/>
    <mergeCell ref="G19:H19"/>
    <mergeCell ref="G28:H28"/>
    <mergeCell ref="G29:H29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zoomScale="70" zoomScaleNormal="70" workbookViewId="0">
      <pane ySplit="6" topLeftCell="A7" activePane="bottomLeft" state="frozen"/>
      <selection pane="bottomLeft" activeCell="B27" sqref="B27"/>
    </sheetView>
  </sheetViews>
  <sheetFormatPr defaultColWidth="9" defaultRowHeight="21" x14ac:dyDescent="0.4"/>
  <cols>
    <col min="1" max="1" width="9" style="1"/>
    <col min="2" max="2" width="63.88671875" style="1" customWidth="1"/>
    <col min="3" max="3" width="19.33203125" style="1" customWidth="1"/>
    <col min="4" max="5" width="17.6640625" style="1" customWidth="1"/>
    <col min="6" max="6" width="12.44140625" style="1" customWidth="1"/>
    <col min="7" max="7" width="16.44140625" style="1" customWidth="1"/>
    <col min="8" max="16384" width="9" style="1"/>
  </cols>
  <sheetData>
    <row r="1" spans="1:7" ht="22.8" x14ac:dyDescent="0.4">
      <c r="A1" s="74" t="s">
        <v>0</v>
      </c>
      <c r="B1" s="74"/>
      <c r="C1" s="74"/>
      <c r="D1" s="74"/>
      <c r="E1" s="74"/>
      <c r="F1" s="74"/>
      <c r="G1" s="74"/>
    </row>
    <row r="2" spans="1:7" ht="22.8" x14ac:dyDescent="0.4">
      <c r="A2" s="74" t="s">
        <v>49</v>
      </c>
      <c r="B2" s="74"/>
      <c r="C2" s="74"/>
      <c r="D2" s="74"/>
      <c r="E2" s="74"/>
      <c r="F2" s="74"/>
      <c r="G2" s="74"/>
    </row>
    <row r="3" spans="1:7" ht="22.8" x14ac:dyDescent="0.4">
      <c r="A3" s="74" t="s">
        <v>50</v>
      </c>
      <c r="B3" s="74"/>
      <c r="C3" s="74"/>
      <c r="D3" s="74"/>
      <c r="E3" s="74"/>
      <c r="F3" s="74"/>
      <c r="G3" s="74"/>
    </row>
    <row r="5" spans="1:7" x14ac:dyDescent="0.4">
      <c r="A5" s="75" t="s">
        <v>1</v>
      </c>
      <c r="B5" s="75" t="s">
        <v>2</v>
      </c>
      <c r="C5" s="75" t="s">
        <v>3</v>
      </c>
      <c r="D5" s="75" t="s">
        <v>4</v>
      </c>
      <c r="E5" s="75" t="s">
        <v>5</v>
      </c>
      <c r="F5" s="75" t="s">
        <v>6</v>
      </c>
      <c r="G5" s="3" t="s">
        <v>7</v>
      </c>
    </row>
    <row r="6" spans="1:7" x14ac:dyDescent="0.4">
      <c r="A6" s="75"/>
      <c r="B6" s="75"/>
      <c r="C6" s="75"/>
      <c r="D6" s="75"/>
      <c r="E6" s="75"/>
      <c r="F6" s="75"/>
      <c r="G6" s="4" t="s">
        <v>8</v>
      </c>
    </row>
    <row r="7" spans="1:7" x14ac:dyDescent="0.4">
      <c r="A7" s="73">
        <v>1</v>
      </c>
      <c r="B7" s="5" t="s">
        <v>9</v>
      </c>
      <c r="C7" s="64"/>
      <c r="D7" s="8"/>
      <c r="E7" s="8"/>
      <c r="F7" s="64"/>
      <c r="G7" s="8"/>
    </row>
    <row r="8" spans="1:7" x14ac:dyDescent="0.4">
      <c r="A8" s="73"/>
      <c r="B8" s="5" t="s">
        <v>10</v>
      </c>
      <c r="C8" s="65"/>
      <c r="D8" s="7"/>
      <c r="E8" s="7"/>
      <c r="F8" s="65"/>
      <c r="G8" s="7"/>
    </row>
    <row r="9" spans="1:7" x14ac:dyDescent="0.4">
      <c r="A9" s="73"/>
      <c r="B9" s="14" t="s">
        <v>11</v>
      </c>
      <c r="C9" s="35" t="s">
        <v>44</v>
      </c>
      <c r="D9" s="32">
        <v>280000</v>
      </c>
      <c r="E9" s="31">
        <f>SUM(E10:E14)</f>
        <v>110337.89</v>
      </c>
      <c r="F9" s="34">
        <f>E9*100/D9</f>
        <v>39.406389285714283</v>
      </c>
      <c r="G9" s="33" t="s">
        <v>43</v>
      </c>
    </row>
    <row r="10" spans="1:7" x14ac:dyDescent="0.4">
      <c r="A10" s="73"/>
      <c r="B10" s="15" t="s">
        <v>12</v>
      </c>
      <c r="C10" s="44"/>
      <c r="D10" s="11"/>
      <c r="E10" s="27">
        <f>32956.55+31773.48+30965.83</f>
        <v>95695.86</v>
      </c>
      <c r="F10" s="12"/>
      <c r="G10" s="12"/>
    </row>
    <row r="11" spans="1:7" x14ac:dyDescent="0.4">
      <c r="A11" s="73"/>
      <c r="B11" s="20" t="s">
        <v>13</v>
      </c>
      <c r="C11" s="43"/>
      <c r="D11" s="12"/>
      <c r="E11" s="29">
        <f>2603.42+2789.17+3485.74</f>
        <v>8878.33</v>
      </c>
      <c r="F11" s="11"/>
      <c r="G11" s="11"/>
    </row>
    <row r="12" spans="1:7" x14ac:dyDescent="0.4">
      <c r="A12" s="73"/>
      <c r="B12" s="13" t="s">
        <v>14</v>
      </c>
      <c r="C12" s="43"/>
      <c r="D12" s="12"/>
      <c r="E12" s="29">
        <f>119.84+113.42+130.54</f>
        <v>363.79999999999995</v>
      </c>
      <c r="F12" s="12"/>
      <c r="G12" s="12"/>
    </row>
    <row r="13" spans="1:7" x14ac:dyDescent="0.4">
      <c r="A13" s="73"/>
      <c r="B13" s="15" t="s">
        <v>15</v>
      </c>
      <c r="C13" s="57"/>
      <c r="D13" s="12"/>
      <c r="E13" s="29">
        <f>1124+1498+884</f>
        <v>3506</v>
      </c>
      <c r="F13" s="11"/>
      <c r="G13" s="11"/>
    </row>
    <row r="14" spans="1:7" x14ac:dyDescent="0.4">
      <c r="A14" s="73"/>
      <c r="B14" s="16" t="s">
        <v>16</v>
      </c>
      <c r="C14" s="53"/>
      <c r="D14" s="7"/>
      <c r="E14" s="30">
        <f>631.3*3</f>
        <v>1893.8999999999999</v>
      </c>
      <c r="F14" s="9"/>
      <c r="G14" s="9"/>
    </row>
    <row r="15" spans="1:7" x14ac:dyDescent="0.4">
      <c r="A15" s="73"/>
      <c r="B15" s="56" t="s">
        <v>45</v>
      </c>
      <c r="C15" s="57" t="s">
        <v>44</v>
      </c>
      <c r="D15" s="37">
        <v>64200</v>
      </c>
      <c r="E15" s="37">
        <v>10000</v>
      </c>
      <c r="F15" s="34">
        <f>E15*100/D15</f>
        <v>15.576323987538942</v>
      </c>
      <c r="G15" s="57" t="s">
        <v>43</v>
      </c>
    </row>
    <row r="16" spans="1:7" x14ac:dyDescent="0.4">
      <c r="A16" s="73"/>
      <c r="B16" s="36" t="s">
        <v>17</v>
      </c>
      <c r="C16" s="35"/>
      <c r="D16" s="10"/>
      <c r="E16" s="8"/>
      <c r="F16" s="8"/>
      <c r="G16" s="8"/>
    </row>
    <row r="17" spans="1:7" x14ac:dyDescent="0.4">
      <c r="A17" s="73"/>
      <c r="B17" s="12" t="s">
        <v>18</v>
      </c>
      <c r="C17" s="43"/>
      <c r="D17" s="37">
        <v>400</v>
      </c>
      <c r="E17" s="38">
        <v>0</v>
      </c>
      <c r="F17" s="41">
        <v>0</v>
      </c>
      <c r="G17" s="43" t="s">
        <v>43</v>
      </c>
    </row>
    <row r="18" spans="1:7" x14ac:dyDescent="0.4">
      <c r="A18" s="73"/>
      <c r="B18" s="19" t="s">
        <v>19</v>
      </c>
      <c r="C18" s="44" t="s">
        <v>44</v>
      </c>
      <c r="D18" s="27">
        <v>10800</v>
      </c>
      <c r="E18" s="27">
        <f>1000+500</f>
        <v>1500</v>
      </c>
      <c r="F18" s="42">
        <f>E18*100/D18</f>
        <v>13.888888888888889</v>
      </c>
      <c r="G18" s="44" t="s">
        <v>43</v>
      </c>
    </row>
    <row r="19" spans="1:7" x14ac:dyDescent="0.4">
      <c r="A19" s="73"/>
      <c r="B19" s="13" t="s">
        <v>20</v>
      </c>
      <c r="C19" s="43" t="s">
        <v>44</v>
      </c>
      <c r="D19" s="29">
        <v>65800</v>
      </c>
      <c r="E19" s="29">
        <f>31200+13200</f>
        <v>44400</v>
      </c>
      <c r="F19" s="42">
        <f>E19*100/D19</f>
        <v>67.477203647416417</v>
      </c>
      <c r="G19" s="44" t="s">
        <v>43</v>
      </c>
    </row>
    <row r="20" spans="1:7" x14ac:dyDescent="0.4">
      <c r="A20" s="73"/>
      <c r="B20" s="15" t="s">
        <v>21</v>
      </c>
      <c r="C20" s="62" t="s">
        <v>51</v>
      </c>
      <c r="D20" s="29">
        <v>2900</v>
      </c>
      <c r="E20" s="29">
        <v>3800</v>
      </c>
      <c r="F20" s="61">
        <f>E20*100/D20</f>
        <v>131.0344827586207</v>
      </c>
      <c r="G20" s="43" t="s">
        <v>43</v>
      </c>
    </row>
    <row r="21" spans="1:7" x14ac:dyDescent="0.4">
      <c r="A21" s="73"/>
      <c r="B21" s="16" t="s">
        <v>22</v>
      </c>
      <c r="C21" s="45" t="s">
        <v>44</v>
      </c>
      <c r="D21" s="30">
        <v>52100</v>
      </c>
      <c r="E21" s="30">
        <f>8400</f>
        <v>8400</v>
      </c>
      <c r="F21" s="28">
        <f>E21*100/D21</f>
        <v>16.122840690978887</v>
      </c>
      <c r="G21" s="45" t="s">
        <v>43</v>
      </c>
    </row>
    <row r="22" spans="1:7" x14ac:dyDescent="0.4">
      <c r="A22" s="73"/>
      <c r="B22" s="17" t="s">
        <v>23</v>
      </c>
      <c r="C22" s="47"/>
      <c r="D22" s="46">
        <v>0</v>
      </c>
      <c r="E22" s="46">
        <v>0</v>
      </c>
      <c r="F22" s="46">
        <v>0</v>
      </c>
      <c r="G22" s="47" t="s">
        <v>43</v>
      </c>
    </row>
    <row r="23" spans="1:7" x14ac:dyDescent="0.4">
      <c r="A23" s="73"/>
      <c r="B23" s="17" t="s">
        <v>24</v>
      </c>
      <c r="C23" s="47" t="s">
        <v>44</v>
      </c>
      <c r="D23" s="48">
        <v>551200</v>
      </c>
      <c r="E23" s="48">
        <f>101900+135800+82000</f>
        <v>319700</v>
      </c>
      <c r="F23" s="46">
        <f>E23*100/D23</f>
        <v>58.000725689404938</v>
      </c>
      <c r="G23" s="47" t="s">
        <v>43</v>
      </c>
    </row>
    <row r="24" spans="1:7" x14ac:dyDescent="0.4">
      <c r="A24" s="73"/>
      <c r="B24" s="36" t="s">
        <v>48</v>
      </c>
      <c r="C24" s="35"/>
      <c r="D24" s="54">
        <v>15000</v>
      </c>
      <c r="E24" s="55">
        <v>0</v>
      </c>
      <c r="F24" s="58">
        <v>0</v>
      </c>
      <c r="G24" s="35" t="s">
        <v>43</v>
      </c>
    </row>
    <row r="25" spans="1:7" x14ac:dyDescent="0.4">
      <c r="A25" s="73"/>
      <c r="B25" s="36" t="s">
        <v>25</v>
      </c>
      <c r="C25" s="35"/>
      <c r="D25" s="10"/>
      <c r="E25" s="10"/>
      <c r="F25" s="10"/>
      <c r="G25" s="8"/>
    </row>
    <row r="26" spans="1:7" x14ac:dyDescent="0.4">
      <c r="A26" s="73"/>
      <c r="B26" s="12" t="s">
        <v>26</v>
      </c>
      <c r="C26" s="43" t="s">
        <v>44</v>
      </c>
      <c r="D26" s="49">
        <v>120000</v>
      </c>
      <c r="E26" s="37">
        <f>40000+20000</f>
        <v>60000</v>
      </c>
      <c r="F26" s="51">
        <f>E26*100/D26</f>
        <v>50</v>
      </c>
      <c r="G26" s="43" t="s">
        <v>43</v>
      </c>
    </row>
    <row r="27" spans="1:7" x14ac:dyDescent="0.4">
      <c r="A27" s="73"/>
      <c r="B27" s="12" t="s">
        <v>27</v>
      </c>
      <c r="C27" s="44"/>
      <c r="D27" s="37">
        <v>40000</v>
      </c>
      <c r="E27" s="39">
        <v>0</v>
      </c>
      <c r="F27" s="39">
        <v>0</v>
      </c>
      <c r="G27" s="44" t="s">
        <v>43</v>
      </c>
    </row>
    <row r="28" spans="1:7" x14ac:dyDescent="0.4">
      <c r="A28" s="73"/>
      <c r="B28" s="24" t="s">
        <v>28</v>
      </c>
      <c r="C28" s="53"/>
      <c r="D28" s="50">
        <v>40000</v>
      </c>
      <c r="E28" s="52">
        <v>0</v>
      </c>
      <c r="F28" s="52">
        <v>0</v>
      </c>
      <c r="G28" s="53" t="s">
        <v>43</v>
      </c>
    </row>
    <row r="29" spans="1:7" x14ac:dyDescent="0.4">
      <c r="A29" s="73"/>
      <c r="B29" s="17" t="s">
        <v>29</v>
      </c>
      <c r="C29" s="47"/>
      <c r="D29" s="6"/>
      <c r="E29" s="6"/>
      <c r="F29" s="6"/>
      <c r="G29" s="6"/>
    </row>
    <row r="30" spans="1:7" x14ac:dyDescent="0.4">
      <c r="A30" s="73"/>
      <c r="B30" s="18" t="s">
        <v>30</v>
      </c>
      <c r="C30" s="35"/>
      <c r="D30" s="54">
        <v>40000</v>
      </c>
      <c r="E30" s="55">
        <v>0</v>
      </c>
      <c r="F30" s="55">
        <v>0</v>
      </c>
      <c r="G30" s="35" t="s">
        <v>43</v>
      </c>
    </row>
    <row r="31" spans="1:7" x14ac:dyDescent="0.4">
      <c r="A31" s="73"/>
      <c r="B31" s="12" t="s">
        <v>31</v>
      </c>
      <c r="C31" s="44" t="s">
        <v>44</v>
      </c>
      <c r="D31" s="27">
        <v>778800</v>
      </c>
      <c r="E31" s="29">
        <f>100000+100000</f>
        <v>200000</v>
      </c>
      <c r="F31" s="38">
        <f>E31*100/D31</f>
        <v>25.680534155110426</v>
      </c>
      <c r="G31" s="44" t="s">
        <v>43</v>
      </c>
    </row>
    <row r="32" spans="1:7" x14ac:dyDescent="0.4">
      <c r="A32" s="73"/>
      <c r="B32" s="12" t="s">
        <v>32</v>
      </c>
      <c r="C32" s="44"/>
      <c r="D32" s="27">
        <v>10000</v>
      </c>
      <c r="E32" s="51">
        <v>0</v>
      </c>
      <c r="F32" s="38">
        <v>0</v>
      </c>
      <c r="G32" s="44" t="s">
        <v>43</v>
      </c>
    </row>
    <row r="33" spans="1:7" x14ac:dyDescent="0.4">
      <c r="A33" s="73"/>
      <c r="B33" s="24" t="s">
        <v>33</v>
      </c>
      <c r="C33" s="53"/>
      <c r="D33" s="50">
        <v>30000</v>
      </c>
      <c r="E33" s="52">
        <v>0</v>
      </c>
      <c r="F33" s="40">
        <v>0</v>
      </c>
      <c r="G33" s="53" t="s">
        <v>43</v>
      </c>
    </row>
    <row r="34" spans="1:7" x14ac:dyDescent="0.4">
      <c r="A34" s="26">
        <v>2</v>
      </c>
      <c r="B34" s="25" t="s">
        <v>34</v>
      </c>
      <c r="C34" s="35" t="s">
        <v>44</v>
      </c>
      <c r="D34" s="54">
        <v>75500</v>
      </c>
      <c r="E34" s="54">
        <f>28400+20000</f>
        <v>48400</v>
      </c>
      <c r="F34" s="58">
        <f>E34*100/D34</f>
        <v>64.105960264900659</v>
      </c>
      <c r="G34" s="35" t="s">
        <v>43</v>
      </c>
    </row>
    <row r="35" spans="1:7" x14ac:dyDescent="0.4">
      <c r="A35" s="21">
        <v>3</v>
      </c>
      <c r="B35" s="22" t="s">
        <v>46</v>
      </c>
      <c r="C35" s="47" t="s">
        <v>44</v>
      </c>
      <c r="D35" s="48">
        <v>42500</v>
      </c>
      <c r="E35" s="48">
        <v>15000</v>
      </c>
      <c r="F35" s="58">
        <f>E35*100/D35</f>
        <v>35.294117647058826</v>
      </c>
      <c r="G35" s="47" t="s">
        <v>43</v>
      </c>
    </row>
    <row r="36" spans="1:7" x14ac:dyDescent="0.4">
      <c r="A36" s="21">
        <v>4</v>
      </c>
      <c r="B36" s="22" t="s">
        <v>47</v>
      </c>
      <c r="C36" s="47"/>
      <c r="D36" s="48">
        <v>8000</v>
      </c>
      <c r="E36" s="46">
        <v>0</v>
      </c>
      <c r="F36" s="46">
        <v>0</v>
      </c>
      <c r="G36" s="47" t="s">
        <v>43</v>
      </c>
    </row>
    <row r="37" spans="1:7" x14ac:dyDescent="0.4">
      <c r="A37" s="18"/>
      <c r="B37" s="21" t="s">
        <v>35</v>
      </c>
      <c r="C37" s="21"/>
      <c r="D37" s="59">
        <f>SUM(D9:D36)</f>
        <v>2227200</v>
      </c>
      <c r="E37" s="59">
        <f>SUM(E10:E36)</f>
        <v>821537.89</v>
      </c>
      <c r="F37" s="60">
        <f>E37*100/D37</f>
        <v>36.886579112787359</v>
      </c>
      <c r="G37" s="21"/>
    </row>
    <row r="39" spans="1:7" x14ac:dyDescent="0.4">
      <c r="D39" s="23" t="s">
        <v>37</v>
      </c>
    </row>
    <row r="40" spans="1:7" x14ac:dyDescent="0.4">
      <c r="D40" s="23"/>
    </row>
    <row r="41" spans="1:7" x14ac:dyDescent="0.4">
      <c r="B41" s="63" t="s">
        <v>52</v>
      </c>
      <c r="E41" s="1" t="s">
        <v>38</v>
      </c>
      <c r="F41" s="1" t="s">
        <v>42</v>
      </c>
    </row>
    <row r="42" spans="1:7" x14ac:dyDescent="0.4">
      <c r="B42" s="2" t="s">
        <v>39</v>
      </c>
      <c r="E42" s="1" t="s">
        <v>40</v>
      </c>
    </row>
    <row r="43" spans="1:7" x14ac:dyDescent="0.4">
      <c r="B43" s="2" t="s">
        <v>36</v>
      </c>
      <c r="E43" s="1" t="s">
        <v>41</v>
      </c>
    </row>
  </sheetData>
  <mergeCells count="10">
    <mergeCell ref="A7:A33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printOptions horizontalCentered="1"/>
  <pageMargins left="0.25" right="0.25" top="0.75" bottom="0.75" header="0.3" footer="0.3"/>
  <pageSetup paperSize="9" scale="63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ปะหน้ารายงาน</vt:lpstr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KH</cp:lastModifiedBy>
  <cp:lastPrinted>2025-04-06T16:11:47Z</cp:lastPrinted>
  <dcterms:created xsi:type="dcterms:W3CDTF">2015-06-05T18:17:20Z</dcterms:created>
  <dcterms:modified xsi:type="dcterms:W3CDTF">2025-04-08T02:57:50Z</dcterms:modified>
</cp:coreProperties>
</file>